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ka\Documents\Kláštery\Klášterní muzeum\Osvětlení exponátů\Expoziční osvětlení\"/>
    </mc:Choice>
  </mc:AlternateContent>
  <xr:revisionPtr revIDLastSave="0" documentId="8_{FB3424BA-5BA5-4148-8700-F873D9FC49DE}" xr6:coauthVersionLast="47" xr6:coauthVersionMax="47" xr10:uidLastSave="{00000000-0000-0000-0000-000000000000}"/>
  <bookViews>
    <workbookView xWindow="1815" yWindow="1815" windowWidth="18000" windowHeight="936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M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'M1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'M1 01 Pol'!$A$1:$Y$60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3" i="1" l="1"/>
  <c r="G42" i="1"/>
  <c r="F42" i="1"/>
  <c r="G41" i="1"/>
  <c r="F41" i="1"/>
  <c r="G39" i="1"/>
  <c r="F39" i="1"/>
  <c r="G5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G8" i="12" s="1"/>
  <c r="I18" i="12"/>
  <c r="K18" i="12"/>
  <c r="O18" i="12"/>
  <c r="O8" i="12" s="1"/>
  <c r="Q18" i="12"/>
  <c r="V18" i="12"/>
  <c r="G21" i="12"/>
  <c r="I21" i="12"/>
  <c r="K21" i="12"/>
  <c r="M21" i="12"/>
  <c r="O21" i="12"/>
  <c r="Q21" i="12"/>
  <c r="V21" i="12"/>
  <c r="G24" i="12"/>
  <c r="I24" i="12"/>
  <c r="K24" i="12"/>
  <c r="M24" i="12"/>
  <c r="O24" i="12"/>
  <c r="Q24" i="12"/>
  <c r="V24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1" i="12"/>
  <c r="I31" i="12"/>
  <c r="K31" i="12"/>
  <c r="M31" i="12"/>
  <c r="O31" i="12"/>
  <c r="Q31" i="12"/>
  <c r="V31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6" i="12"/>
  <c r="M46" i="12" s="1"/>
  <c r="I46" i="12"/>
  <c r="K46" i="12"/>
  <c r="O46" i="12"/>
  <c r="Q46" i="12"/>
  <c r="V46" i="12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Q52" i="12"/>
  <c r="V52" i="12"/>
  <c r="G55" i="12"/>
  <c r="I55" i="12"/>
  <c r="K55" i="12"/>
  <c r="M55" i="12"/>
  <c r="O55" i="12"/>
  <c r="Q55" i="12"/>
  <c r="V55" i="12"/>
  <c r="AE59" i="12"/>
  <c r="I20" i="1"/>
  <c r="I19" i="1"/>
  <c r="I18" i="1"/>
  <c r="I17" i="1"/>
  <c r="I16" i="1"/>
  <c r="I54" i="1"/>
  <c r="J53" i="1" s="1"/>
  <c r="J54" i="1" s="1"/>
  <c r="F43" i="1"/>
  <c r="G23" i="1" s="1"/>
  <c r="G43" i="1"/>
  <c r="G25" i="1" s="1"/>
  <c r="H43" i="1"/>
  <c r="I42" i="1"/>
  <c r="I41" i="1"/>
  <c r="I39" i="1"/>
  <c r="I43" i="1" s="1"/>
  <c r="J42" i="1" s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AF59" i="12"/>
  <c r="M18" i="12"/>
  <c r="M8" i="12" s="1"/>
  <c r="I21" i="1"/>
  <c r="J41" i="1"/>
  <c r="J39" i="1"/>
  <c r="J43" i="1" s="1"/>
  <c r="A28" i="1" l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Katka</author>
  </authors>
  <commentList>
    <comment ref="S6" authorId="0" shapeId="0" xr:uid="{1ECE1FDC-F59C-4ED4-A9A9-8FBF6EF693A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584DC25-9860-4DDF-9035-0F640C10885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<sst xmlns="http://schemas.openxmlformats.org/spreadsheetml/2006/main" count="320" uniqueCount="149">
  <si>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</si>
  <si>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</si>
  <si>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</si>
  <si>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</si>
  <si>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</si>
  <si>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</si>
  <si>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</si>
  <si>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</si>
  <si>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</si>
  <si>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</si>
  <si>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</si>
  <si>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</si>
  <si>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</si>
  <si>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</si>
  <si>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</si>
  <si>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</si>
  <si>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</si>
  <si>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</si>
  <si>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</si>
  <si>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</si>
  <si>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</si>
  <si>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</si>
  <si>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</si>
  <si>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</si>
  <si>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</si>
  <si>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</si>
  <si>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</si>
  <si>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</si>
  <si>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</si>
  <si>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</si>
  <si>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</si>
  <si>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</si>
  <si>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</si>
  <si>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</si>
  <si>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</si>
  <si>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</si>
  <si>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</si>
  <si>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</si>
  <si>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</si>
  <si>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</si>
  <si>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</si>
  <si>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</si>
  <si>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</si>
  <si>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</si>
  <si>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Osvětlení exponátů</t>
  </si>
  <si>
    <t>M1</t>
  </si>
  <si>
    <t>Úpravy pro expozici - expoziční osvětlení</t>
  </si>
  <si>
    <t>Objekt:</t>
  </si>
  <si>
    <t>Rozpočet:</t>
  </si>
  <si>
    <t>KČK 2022/01b</t>
  </si>
  <si>
    <t>Kláštery Český Krumlov - Klášterní muzeum - expoziční osvětlení</t>
  </si>
  <si>
    <t>Městské divadlo Český Krumlov o.p.s.</t>
  </si>
  <si>
    <t>65006267</t>
  </si>
  <si>
    <t>Stavba</t>
  </si>
  <si>
    <t>Stavební objekt</t>
  </si>
  <si>
    <t>Celkem za stavbu</t>
  </si>
  <si>
    <t>CZK</t>
  </si>
  <si>
    <t>#POPS</t>
  </si>
  <si>
    <t>Popis stavby: KČK 2022/01b - Kláštery Český Krumlov - Klášterní muzeum - expoziční osvětlení</t>
  </si>
  <si>
    <t>#POPO</t>
  </si>
  <si>
    <t>Popis objektu: M1 - Úpravy pro expozici - expoziční osvětlení</t>
  </si>
  <si>
    <t>#POPR</t>
  </si>
  <si>
    <t>Popis rozpočtu: 01 - Osvětlení exponátů</t>
  </si>
  <si>
    <t>Rekapitulace dílů</t>
  </si>
  <si>
    <t>Typ dílu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</si>
  <si>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</si>
  <si>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</si>
  <si>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</si>
  <si>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</si>
  <si>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</si>
  <si>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</si>
  <si>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</si>
  <si>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</si>
  <si>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</si>
  <si>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</si>
  <si>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</si>
  <si>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</si>
  <si>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</si>
  <si>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</si>
  <si>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</si>
  <si>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</si>
  <si>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</si>
  <si>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</si>
  <si>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</si>
  <si>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</si>
  <si>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</si>
  <si>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</si>
  <si>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</si>
  <si>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</si>
  <si>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</si>
  <si>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</si>
  <si>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</si>
  <si>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</si>
  <si>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</si>
  <si>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</si>
  <si>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</si>
  <si>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</si>
  <si>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</si>
  <si>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C6</t>
  </si>
  <si>
    <t>Přezbrojení stávajících svítidel regulovatelnými LED zdroji a úprava svítidel</t>
  </si>
  <si>
    <t>kus</t>
  </si>
  <si>
    <t>Vlastní</t>
  </si>
  <si>
    <t>Indiv</t>
  </si>
  <si>
    <t>Práce</t>
  </si>
  <si>
    <t>Běžná</t>
  </si>
  <si>
    <t>POL1_</t>
  </si>
  <si>
    <t>specifikace svítidla viz výkres č. 04_Technická specifikace</t>
  </si>
  <si>
    <t>POP</t>
  </si>
  <si>
    <t>SPU</t>
  </si>
  <si>
    <t>C1</t>
  </si>
  <si>
    <t>lištový LED světlomet 230V/50HZ, 30W / 930, CRI97, WF, 3447 cd, ruční regulace, IP20, bílé</t>
  </si>
  <si>
    <t>Specifikace</t>
  </si>
  <si>
    <t>POL3_</t>
  </si>
  <si>
    <t>C2</t>
  </si>
  <si>
    <t>lištový LED světlomet 230V/50HZ, 30W / 930, CRI97, M, 10165 cd, ruční regulace, IP20, bílé</t>
  </si>
  <si>
    <t>C3</t>
  </si>
  <si>
    <t>lištový LED světlomet 230V/50HZ, 30W / 930, CRI97, S, 18848 cd, ruční regulace, IP20, bílé</t>
  </si>
  <si>
    <t>C4</t>
  </si>
  <si>
    <t>lištový LED světlomet 230V/50HZ, 25W / 930, CRI97, 18848 cd, ruční regulace,, IP20 včetně úchytu na příslušenství, clonícího a optického příslušenství E, bílé</t>
  </si>
  <si>
    <t>C5</t>
  </si>
  <si>
    <t>lištový LED světlomet 230V/50HZ, 25W / 930, CRI97, 18848 cd, ruční regulace,, IP40 včetně úchytu na příslušenství, clonícího a optického příslušenství E, bílé</t>
  </si>
  <si>
    <t>DOPRAVA</t>
  </si>
  <si>
    <t>Doprava</t>
  </si>
  <si>
    <t>km</t>
  </si>
  <si>
    <t>MONTÁŽ</t>
  </si>
  <si>
    <t>Montáž a oživení svítidel, odborné nasvícení výstavy</t>
  </si>
  <si>
    <t>hod</t>
  </si>
  <si>
    <t>T1A2.0</t>
  </si>
  <si>
    <t>napájecí tříokruhová lišta 230V/AC, sběrnice DALI, l = 2000</t>
  </si>
  <si>
    <t>specifikace prvku viz výkres č. 04_Technická specifikace</t>
  </si>
  <si>
    <t>T1A3.0</t>
  </si>
  <si>
    <t>napájecí tříokruhová lišta 230V/AC, sběrnice DALI, l = 3000</t>
  </si>
  <si>
    <t>T1A4.0</t>
  </si>
  <si>
    <t>napájecí tříokruhová lišta 230V/AC, sběrnice DALI, l = 4000</t>
  </si>
  <si>
    <t>Tp1</t>
  </si>
  <si>
    <t>napájecí koncovka pravá</t>
  </si>
  <si>
    <t>Tp2</t>
  </si>
  <si>
    <t>neviditelná spojka</t>
  </si>
  <si>
    <t>Tp3</t>
  </si>
  <si>
    <t>rohová spojka</t>
  </si>
  <si>
    <t>Tp4</t>
  </si>
  <si>
    <t>záslepka</t>
  </si>
  <si>
    <t>Tp5</t>
  </si>
  <si>
    <t>napájecí kabel</t>
  </si>
  <si>
    <t>Tp6</t>
  </si>
  <si>
    <t>lankový závěs</t>
  </si>
  <si>
    <t>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</si>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</sst>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vDOCW4Kn5GC85UiSfgozU8VKevIF07yFMBniB7cuTYb6D5/FTZOWFcqkUfeNJTEVdQHoZhOUqxwZyeKo8+6SRA==" saltValue="GSG6M4UTAmUPXHQy0ynFT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5786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2"/>
      <c r="F5" s="92"/>
      <c r="G5" s="92"/>
      <c r="H5" s="18" t="s">
        <v>40</v>
      </c>
      <c r="I5" s="129" t="s">
        <v>52</v>
      </c>
      <c r="J5" s="8"/>
    </row>
    <row r="6" spans="1:15" ht="15.75" customHeight="1" x14ac:dyDescent="0.2">
      <c r="A6" s="2"/>
      <c r="B6" s="28"/>
      <c r="C6" s="55"/>
      <c r="D6" s="86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5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6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200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SUMIF(F53:F53,A16,I53:I53)+SUMIF(F53:F53,"PSU",I53:I53)</f>
        <v>0</v>
      </c>
      <c r="J16" s="85"/>
    </row>
    <row r="17" spans="1:10" ht="23.25" customHeight="1" x14ac:dyDescent="0.2">
      <c r="A17" s="200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SUMIF(F53:F53,A17,I53:I53)</f>
        <v>0</v>
      </c>
      <c r="J17" s="85"/>
    </row>
    <row r="18" spans="1:10" ht="23.25" customHeight="1" x14ac:dyDescent="0.2">
      <c r="A18" s="200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SUMIF(F53:F53,A18,I53:I53)</f>
        <v>0</v>
      </c>
      <c r="J18" s="85"/>
    </row>
    <row r="19" spans="1:10" ht="23.25" customHeight="1" x14ac:dyDescent="0.2">
      <c r="A19" s="200" t="s">
        <v>67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SUMIF(F53:F53,A19,I53:I53)</f>
        <v>0</v>
      </c>
      <c r="J19" s="85"/>
    </row>
    <row r="20" spans="1:10" ht="23.25" customHeight="1" x14ac:dyDescent="0.2">
      <c r="A20" s="200" t="s">
        <v>68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SUMIF(F53:F53,A20,I53:I53)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I23*E23/100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53</v>
      </c>
      <c r="C39" s="149"/>
      <c r="D39" s="149"/>
      <c r="E39" s="149"/>
      <c r="F39" s="150">
        <f>'M1 01 Pol'!AE59</f>
        <v>0</v>
      </c>
      <c r="G39" s="151">
        <f>'M1 01 Pol'!AF59</f>
        <v>0</v>
      </c>
      <c r="H39" s="152"/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5"/>
      <c r="C40" s="156" t="s">
        <v>54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45</v>
      </c>
      <c r="C41" s="156" t="s">
        <v>46</v>
      </c>
      <c r="D41" s="156"/>
      <c r="E41" s="156"/>
      <c r="F41" s="157">
        <f>'M1 01 Pol'!AE59</f>
        <v>0</v>
      </c>
      <c r="G41" s="158">
        <f>'M1 01 Pol'!AF59</f>
        <v>0</v>
      </c>
      <c r="H41" s="158"/>
      <c r="I41" s="159">
        <f>F41+G41+H41</f>
        <v>0</v>
      </c>
      <c r="J41" s="160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'M1 01 Pol'!AE59</f>
        <v>0</v>
      </c>
      <c r="G42" s="152">
        <f>'M1 01 Pol'!AF59</f>
        <v>0</v>
      </c>
      <c r="H42" s="152"/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3" t="s">
        <v>55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5" spans="1:10" x14ac:dyDescent="0.2">
      <c r="A45" t="s">
        <v>57</v>
      </c>
      <c r="B45" t="s">
        <v>58</v>
      </c>
    </row>
    <row r="46" spans="1:10" x14ac:dyDescent="0.2">
      <c r="A46" t="s">
        <v>59</v>
      </c>
      <c r="B46" t="s">
        <v>60</v>
      </c>
    </row>
    <row r="47" spans="1:10" x14ac:dyDescent="0.2">
      <c r="A47" t="s">
        <v>61</v>
      </c>
      <c r="B47" t="s">
        <v>62</v>
      </c>
    </row>
    <row r="50" spans="1:10" ht="15.75" x14ac:dyDescent="0.25">
      <c r="B50" s="179" t="s">
        <v>63</v>
      </c>
    </row>
    <row r="52" spans="1:10" ht="25.5" customHeight="1" x14ac:dyDescent="0.2">
      <c r="A52" s="181"/>
      <c r="B52" s="184" t="s">
        <v>17</v>
      </c>
      <c r="C52" s="184" t="s">
        <v>5</v>
      </c>
      <c r="D52" s="185"/>
      <c r="E52" s="185"/>
      <c r="F52" s="186" t="s">
        <v>64</v>
      </c>
      <c r="G52" s="186"/>
      <c r="H52" s="186"/>
      <c r="I52" s="186" t="s">
        <v>29</v>
      </c>
      <c r="J52" s="186" t="s">
        <v>0</v>
      </c>
    </row>
    <row r="53" spans="1:10" ht="36.75" customHeight="1" x14ac:dyDescent="0.2">
      <c r="A53" s="182"/>
      <c r="B53" s="187" t="s">
        <v>65</v>
      </c>
      <c r="C53" s="188" t="s">
        <v>66</v>
      </c>
      <c r="D53" s="189"/>
      <c r="E53" s="189"/>
      <c r="F53" s="196" t="s">
        <v>26</v>
      </c>
      <c r="G53" s="197"/>
      <c r="H53" s="197"/>
      <c r="I53" s="197">
        <f>'M1 01 Pol'!G8</f>
        <v>0</v>
      </c>
      <c r="J53" s="193" t="str">
        <f>IF(I54=0,"",I53/I54*100)</f>
        <v/>
      </c>
    </row>
    <row r="54" spans="1:10" ht="25.5" customHeight="1" x14ac:dyDescent="0.2">
      <c r="A54" s="183"/>
      <c r="B54" s="190" t="s">
        <v>1</v>
      </c>
      <c r="C54" s="191"/>
      <c r="D54" s="192"/>
      <c r="E54" s="192"/>
      <c r="F54" s="198"/>
      <c r="G54" s="199"/>
      <c r="H54" s="199"/>
      <c r="I54" s="199">
        <f>I53</f>
        <v>0</v>
      </c>
      <c r="J54" s="194" t="str">
        <f>J53</f>
        <v/>
      </c>
    </row>
    <row r="55" spans="1:10" x14ac:dyDescent="0.2">
      <c r="F55" s="136"/>
      <c r="G55" s="136"/>
      <c r="H55" s="136"/>
      <c r="I55" s="136"/>
      <c r="J55" s="195"/>
    </row>
    <row r="56" spans="1:10" x14ac:dyDescent="0.2">
      <c r="F56" s="136"/>
      <c r="G56" s="136"/>
      <c r="H56" s="136"/>
      <c r="I56" s="136"/>
      <c r="J56" s="195"/>
    </row>
    <row r="57" spans="1:10" x14ac:dyDescent="0.2">
      <c r="F57" s="136"/>
      <c r="G57" s="136"/>
      <c r="H57" s="136"/>
      <c r="I57" s="136"/>
      <c r="J57" s="195"/>
    </row>
  </sheetData>
  <sheetProtection algorithmName="SHA-512" hashValue="/B4ZaMjGxA8jki27FWD4WJ/Dpx7ptjLAmHnbPJfkLdAjgiNxVtcIOoX105r7WmmTMZHtfzZw6uKcCVMH1OYgOg==" saltValue="CDY8xxcauF/I2hMgX5loa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algorithmName="SHA-512" hashValue="t7zTVQeC1B2Ntl1ZVvH9i//sBn6L52uyX3ocDS6/g6CuZDGHp8MABbqUxL8YDl6Z+J1ITg3DATPBArHwntDyvQ==" saltValue="B/I2gJFhkyxW7Ec1ZyilK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495AC-258A-4E17-9A6F-DF3E440BE5C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1" t="s">
        <v>69</v>
      </c>
      <c r="B1" s="201"/>
      <c r="C1" s="201"/>
      <c r="D1" s="201"/>
      <c r="E1" s="201"/>
      <c r="F1" s="201"/>
      <c r="G1" s="201"/>
      <c r="AG1" t="s">
        <v>70</v>
      </c>
    </row>
    <row r="2" spans="1:60" ht="24.95" customHeight="1" x14ac:dyDescent="0.2">
      <c r="A2" s="202" t="s">
        <v>7</v>
      </c>
      <c r="B2" s="49" t="s">
        <v>49</v>
      </c>
      <c r="C2" s="205" t="s">
        <v>50</v>
      </c>
      <c r="D2" s="203"/>
      <c r="E2" s="203"/>
      <c r="F2" s="203"/>
      <c r="G2" s="204"/>
      <c r="AG2" t="s">
        <v>71</v>
      </c>
    </row>
    <row r="3" spans="1:60" ht="24.95" customHeight="1" x14ac:dyDescent="0.2">
      <c r="A3" s="202" t="s">
        <v>8</v>
      </c>
      <c r="B3" s="49" t="s">
        <v>45</v>
      </c>
      <c r="C3" s="205" t="s">
        <v>46</v>
      </c>
      <c r="D3" s="203"/>
      <c r="E3" s="203"/>
      <c r="F3" s="203"/>
      <c r="G3" s="204"/>
      <c r="AC3" s="180" t="s">
        <v>71</v>
      </c>
      <c r="AG3" t="s">
        <v>72</v>
      </c>
    </row>
    <row r="4" spans="1:60" ht="24.95" customHeight="1" x14ac:dyDescent="0.2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73</v>
      </c>
    </row>
    <row r="5" spans="1:60" x14ac:dyDescent="0.2">
      <c r="D5" s="10"/>
    </row>
    <row r="6" spans="1:60" ht="38.25" x14ac:dyDescent="0.2">
      <c r="A6" s="212" t="s">
        <v>74</v>
      </c>
      <c r="B6" s="214" t="s">
        <v>75</v>
      </c>
      <c r="C6" s="214" t="s">
        <v>76</v>
      </c>
      <c r="D6" s="213" t="s">
        <v>77</v>
      </c>
      <c r="E6" s="212" t="s">
        <v>78</v>
      </c>
      <c r="F6" s="211" t="s">
        <v>79</v>
      </c>
      <c r="G6" s="212" t="s">
        <v>29</v>
      </c>
      <c r="H6" s="215" t="s">
        <v>30</v>
      </c>
      <c r="I6" s="215" t="s">
        <v>80</v>
      </c>
      <c r="J6" s="215" t="s">
        <v>31</v>
      </c>
      <c r="K6" s="215" t="s">
        <v>81</v>
      </c>
      <c r="L6" s="215" t="s">
        <v>82</v>
      </c>
      <c r="M6" s="215" t="s">
        <v>83</v>
      </c>
      <c r="N6" s="215" t="s">
        <v>84</v>
      </c>
      <c r="O6" s="215" t="s">
        <v>85</v>
      </c>
      <c r="P6" s="215" t="s">
        <v>86</v>
      </c>
      <c r="Q6" s="215" t="s">
        <v>87</v>
      </c>
      <c r="R6" s="215" t="s">
        <v>88</v>
      </c>
      <c r="S6" s="215" t="s">
        <v>89</v>
      </c>
      <c r="T6" s="215" t="s">
        <v>90</v>
      </c>
      <c r="U6" s="215" t="s">
        <v>91</v>
      </c>
      <c r="V6" s="215" t="s">
        <v>92</v>
      </c>
      <c r="W6" s="215" t="s">
        <v>93</v>
      </c>
      <c r="X6" s="215" t="s">
        <v>94</v>
      </c>
      <c r="Y6" s="215" t="s">
        <v>95</v>
      </c>
    </row>
    <row r="7" spans="1:60" hidden="1" x14ac:dyDescent="0.2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7"/>
      <c r="O7" s="217"/>
      <c r="P7" s="217"/>
      <c r="Q7" s="217"/>
      <c r="R7" s="218"/>
      <c r="S7" s="218"/>
      <c r="T7" s="218"/>
      <c r="U7" s="218"/>
      <c r="V7" s="218"/>
      <c r="W7" s="218"/>
      <c r="X7" s="218"/>
      <c r="Y7" s="218"/>
    </row>
    <row r="8" spans="1:60" x14ac:dyDescent="0.2">
      <c r="A8" s="228" t="s">
        <v>96</v>
      </c>
      <c r="B8" s="229" t="s">
        <v>65</v>
      </c>
      <c r="C8" s="245" t="s">
        <v>66</v>
      </c>
      <c r="D8" s="230"/>
      <c r="E8" s="231"/>
      <c r="F8" s="232"/>
      <c r="G8" s="232">
        <f>SUMIF(AG9:AG57,"&lt;&gt;NOR",G9:G57)</f>
        <v>0</v>
      </c>
      <c r="H8" s="232"/>
      <c r="I8" s="232">
        <f>SUM(I9:I57)</f>
        <v>0</v>
      </c>
      <c r="J8" s="232"/>
      <c r="K8" s="232">
        <f>SUM(K9:K57)</f>
        <v>0</v>
      </c>
      <c r="L8" s="232"/>
      <c r="M8" s="232">
        <f>SUM(M9:M57)</f>
        <v>0</v>
      </c>
      <c r="N8" s="231"/>
      <c r="O8" s="231">
        <f>SUM(O9:O57)</f>
        <v>0.13</v>
      </c>
      <c r="P8" s="231"/>
      <c r="Q8" s="231">
        <f>SUM(Q9:Q57)</f>
        <v>0</v>
      </c>
      <c r="R8" s="232"/>
      <c r="S8" s="232"/>
      <c r="T8" s="233"/>
      <c r="U8" s="227"/>
      <c r="V8" s="227">
        <f>SUM(V9:V57)</f>
        <v>0</v>
      </c>
      <c r="W8" s="227"/>
      <c r="X8" s="227"/>
      <c r="Y8" s="227"/>
      <c r="AG8" t="s">
        <v>97</v>
      </c>
    </row>
    <row r="9" spans="1:60" outlineLevel="1" x14ac:dyDescent="0.2">
      <c r="A9" s="235">
        <v>1</v>
      </c>
      <c r="B9" s="236" t="s">
        <v>98</v>
      </c>
      <c r="C9" s="246" t="s">
        <v>99</v>
      </c>
      <c r="D9" s="237" t="s">
        <v>100</v>
      </c>
      <c r="E9" s="238">
        <v>22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/>
      <c r="S9" s="240" t="s">
        <v>101</v>
      </c>
      <c r="T9" s="241" t="s">
        <v>102</v>
      </c>
      <c r="U9" s="226">
        <v>0</v>
      </c>
      <c r="V9" s="226">
        <f>ROUND(E9*U9,2)</f>
        <v>0</v>
      </c>
      <c r="W9" s="226"/>
      <c r="X9" s="226" t="s">
        <v>103</v>
      </c>
      <c r="Y9" s="226" t="s">
        <v>104</v>
      </c>
      <c r="Z9" s="216"/>
      <c r="AA9" s="216"/>
      <c r="AB9" s="216"/>
      <c r="AC9" s="216"/>
      <c r="AD9" s="216"/>
      <c r="AE9" s="216"/>
      <c r="AF9" s="216"/>
      <c r="AG9" s="216" t="s">
        <v>105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2" x14ac:dyDescent="0.2">
      <c r="A10" s="223"/>
      <c r="B10" s="224"/>
      <c r="C10" s="247" t="s">
        <v>106</v>
      </c>
      <c r="D10" s="242"/>
      <c r="E10" s="242"/>
      <c r="F10" s="242"/>
      <c r="G10" s="242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6"/>
      <c r="AA10" s="216"/>
      <c r="AB10" s="216"/>
      <c r="AC10" s="216"/>
      <c r="AD10" s="216"/>
      <c r="AE10" s="216"/>
      <c r="AF10" s="216"/>
      <c r="AG10" s="216" t="s">
        <v>107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2" x14ac:dyDescent="0.2">
      <c r="A11" s="223"/>
      <c r="B11" s="224"/>
      <c r="C11" s="248"/>
      <c r="D11" s="243"/>
      <c r="E11" s="243"/>
      <c r="F11" s="243"/>
      <c r="G11" s="243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26"/>
      <c r="Z11" s="216"/>
      <c r="AA11" s="216"/>
      <c r="AB11" s="216"/>
      <c r="AC11" s="216"/>
      <c r="AD11" s="216"/>
      <c r="AE11" s="216"/>
      <c r="AF11" s="216"/>
      <c r="AG11" s="216" t="s">
        <v>108</v>
      </c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ht="22.5" outlineLevel="1" x14ac:dyDescent="0.2">
      <c r="A12" s="235">
        <v>2</v>
      </c>
      <c r="B12" s="236" t="s">
        <v>109</v>
      </c>
      <c r="C12" s="246" t="s">
        <v>110</v>
      </c>
      <c r="D12" s="237" t="s">
        <v>100</v>
      </c>
      <c r="E12" s="238">
        <v>6</v>
      </c>
      <c r="F12" s="239"/>
      <c r="G12" s="240">
        <f>ROUND(E12*F12,2)</f>
        <v>0</v>
      </c>
      <c r="H12" s="239"/>
      <c r="I12" s="240">
        <f>ROUND(E12*H12,2)</f>
        <v>0</v>
      </c>
      <c r="J12" s="239"/>
      <c r="K12" s="240">
        <f>ROUND(E12*J12,2)</f>
        <v>0</v>
      </c>
      <c r="L12" s="240">
        <v>21</v>
      </c>
      <c r="M12" s="240">
        <f>G12*(1+L12/100)</f>
        <v>0</v>
      </c>
      <c r="N12" s="238">
        <v>3.0000000000000001E-3</v>
      </c>
      <c r="O12" s="238">
        <f>ROUND(E12*N12,2)</f>
        <v>0.02</v>
      </c>
      <c r="P12" s="238">
        <v>0</v>
      </c>
      <c r="Q12" s="238">
        <f>ROUND(E12*P12,2)</f>
        <v>0</v>
      </c>
      <c r="R12" s="240"/>
      <c r="S12" s="240" t="s">
        <v>101</v>
      </c>
      <c r="T12" s="241" t="s">
        <v>102</v>
      </c>
      <c r="U12" s="226">
        <v>0</v>
      </c>
      <c r="V12" s="226">
        <f>ROUND(E12*U12,2)</f>
        <v>0</v>
      </c>
      <c r="W12" s="226"/>
      <c r="X12" s="226" t="s">
        <v>111</v>
      </c>
      <c r="Y12" s="226" t="s">
        <v>104</v>
      </c>
      <c r="Z12" s="216"/>
      <c r="AA12" s="216"/>
      <c r="AB12" s="216"/>
      <c r="AC12" s="216"/>
      <c r="AD12" s="216"/>
      <c r="AE12" s="216"/>
      <c r="AF12" s="216"/>
      <c r="AG12" s="216" t="s">
        <v>112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2" x14ac:dyDescent="0.2">
      <c r="A13" s="223"/>
      <c r="B13" s="224"/>
      <c r="C13" s="247" t="s">
        <v>106</v>
      </c>
      <c r="D13" s="242"/>
      <c r="E13" s="242"/>
      <c r="F13" s="242"/>
      <c r="G13" s="242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26"/>
      <c r="Z13" s="216"/>
      <c r="AA13" s="216"/>
      <c r="AB13" s="216"/>
      <c r="AC13" s="216"/>
      <c r="AD13" s="216"/>
      <c r="AE13" s="216"/>
      <c r="AF13" s="216"/>
      <c r="AG13" s="216" t="s">
        <v>107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2" x14ac:dyDescent="0.2">
      <c r="A14" s="223"/>
      <c r="B14" s="224"/>
      <c r="C14" s="248"/>
      <c r="D14" s="243"/>
      <c r="E14" s="243"/>
      <c r="F14" s="243"/>
      <c r="G14" s="243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26"/>
      <c r="Z14" s="216"/>
      <c r="AA14" s="216"/>
      <c r="AB14" s="216"/>
      <c r="AC14" s="216"/>
      <c r="AD14" s="216"/>
      <c r="AE14" s="216"/>
      <c r="AF14" s="216"/>
      <c r="AG14" s="216" t="s">
        <v>108</v>
      </c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ht="22.5" outlineLevel="1" x14ac:dyDescent="0.2">
      <c r="A15" s="235">
        <v>3</v>
      </c>
      <c r="B15" s="236" t="s">
        <v>113</v>
      </c>
      <c r="C15" s="246" t="s">
        <v>114</v>
      </c>
      <c r="D15" s="237" t="s">
        <v>100</v>
      </c>
      <c r="E15" s="238">
        <v>4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38">
        <v>3.0000000000000001E-3</v>
      </c>
      <c r="O15" s="238">
        <f>ROUND(E15*N15,2)</f>
        <v>0.01</v>
      </c>
      <c r="P15" s="238">
        <v>0</v>
      </c>
      <c r="Q15" s="238">
        <f>ROUND(E15*P15,2)</f>
        <v>0</v>
      </c>
      <c r="R15" s="240"/>
      <c r="S15" s="240" t="s">
        <v>101</v>
      </c>
      <c r="T15" s="241" t="s">
        <v>102</v>
      </c>
      <c r="U15" s="226">
        <v>0</v>
      </c>
      <c r="V15" s="226">
        <f>ROUND(E15*U15,2)</f>
        <v>0</v>
      </c>
      <c r="W15" s="226"/>
      <c r="X15" s="226" t="s">
        <v>111</v>
      </c>
      <c r="Y15" s="226" t="s">
        <v>104</v>
      </c>
      <c r="Z15" s="216"/>
      <c r="AA15" s="216"/>
      <c r="AB15" s="216"/>
      <c r="AC15" s="216"/>
      <c r="AD15" s="216"/>
      <c r="AE15" s="216"/>
      <c r="AF15" s="216"/>
      <c r="AG15" s="216" t="s">
        <v>112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2" x14ac:dyDescent="0.2">
      <c r="A16" s="223"/>
      <c r="B16" s="224"/>
      <c r="C16" s="247" t="s">
        <v>106</v>
      </c>
      <c r="D16" s="242"/>
      <c r="E16" s="242"/>
      <c r="F16" s="242"/>
      <c r="G16" s="242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26"/>
      <c r="Z16" s="216"/>
      <c r="AA16" s="216"/>
      <c r="AB16" s="216"/>
      <c r="AC16" s="216"/>
      <c r="AD16" s="216"/>
      <c r="AE16" s="216"/>
      <c r="AF16" s="216"/>
      <c r="AG16" s="216" t="s">
        <v>107</v>
      </c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2" x14ac:dyDescent="0.2">
      <c r="A17" s="223"/>
      <c r="B17" s="224"/>
      <c r="C17" s="248"/>
      <c r="D17" s="243"/>
      <c r="E17" s="243"/>
      <c r="F17" s="243"/>
      <c r="G17" s="243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26"/>
      <c r="Z17" s="216"/>
      <c r="AA17" s="216"/>
      <c r="AB17" s="216"/>
      <c r="AC17" s="216"/>
      <c r="AD17" s="216"/>
      <c r="AE17" s="216"/>
      <c r="AF17" s="216"/>
      <c r="AG17" s="216" t="s">
        <v>108</v>
      </c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ht="22.5" outlineLevel="1" x14ac:dyDescent="0.2">
      <c r="A18" s="235">
        <v>4</v>
      </c>
      <c r="B18" s="236" t="s">
        <v>115</v>
      </c>
      <c r="C18" s="246" t="s">
        <v>116</v>
      </c>
      <c r="D18" s="237" t="s">
        <v>100</v>
      </c>
      <c r="E18" s="238">
        <v>6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40"/>
      <c r="S18" s="240" t="s">
        <v>101</v>
      </c>
      <c r="T18" s="241" t="s">
        <v>102</v>
      </c>
      <c r="U18" s="226">
        <v>0</v>
      </c>
      <c r="V18" s="226">
        <f>ROUND(E18*U18,2)</f>
        <v>0</v>
      </c>
      <c r="W18" s="226"/>
      <c r="X18" s="226" t="s">
        <v>111</v>
      </c>
      <c r="Y18" s="226" t="s">
        <v>104</v>
      </c>
      <c r="Z18" s="216"/>
      <c r="AA18" s="216"/>
      <c r="AB18" s="216"/>
      <c r="AC18" s="216"/>
      <c r="AD18" s="216"/>
      <c r="AE18" s="216"/>
      <c r="AF18" s="216"/>
      <c r="AG18" s="216" t="s">
        <v>112</v>
      </c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2" x14ac:dyDescent="0.2">
      <c r="A19" s="223"/>
      <c r="B19" s="224"/>
      <c r="C19" s="247" t="s">
        <v>106</v>
      </c>
      <c r="D19" s="242"/>
      <c r="E19" s="242"/>
      <c r="F19" s="242"/>
      <c r="G19" s="242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26"/>
      <c r="Z19" s="216"/>
      <c r="AA19" s="216"/>
      <c r="AB19" s="216"/>
      <c r="AC19" s="216"/>
      <c r="AD19" s="216"/>
      <c r="AE19" s="216"/>
      <c r="AF19" s="216"/>
      <c r="AG19" s="216" t="s">
        <v>107</v>
      </c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2" x14ac:dyDescent="0.2">
      <c r="A20" s="223"/>
      <c r="B20" s="224"/>
      <c r="C20" s="248"/>
      <c r="D20" s="243"/>
      <c r="E20" s="243"/>
      <c r="F20" s="243"/>
      <c r="G20" s="243"/>
      <c r="H20" s="226"/>
      <c r="I20" s="226"/>
      <c r="J20" s="226"/>
      <c r="K20" s="226"/>
      <c r="L20" s="226"/>
      <c r="M20" s="226"/>
      <c r="N20" s="225"/>
      <c r="O20" s="225"/>
      <c r="P20" s="225"/>
      <c r="Q20" s="225"/>
      <c r="R20" s="226"/>
      <c r="S20" s="226"/>
      <c r="T20" s="226"/>
      <c r="U20" s="226"/>
      <c r="V20" s="226"/>
      <c r="W20" s="226"/>
      <c r="X20" s="226"/>
      <c r="Y20" s="226"/>
      <c r="Z20" s="216"/>
      <c r="AA20" s="216"/>
      <c r="AB20" s="216"/>
      <c r="AC20" s="216"/>
      <c r="AD20" s="216"/>
      <c r="AE20" s="216"/>
      <c r="AF20" s="216"/>
      <c r="AG20" s="216" t="s">
        <v>108</v>
      </c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ht="22.5" outlineLevel="1" x14ac:dyDescent="0.2">
      <c r="A21" s="235">
        <v>5</v>
      </c>
      <c r="B21" s="236" t="s">
        <v>117</v>
      </c>
      <c r="C21" s="246" t="s">
        <v>118</v>
      </c>
      <c r="D21" s="237" t="s">
        <v>100</v>
      </c>
      <c r="E21" s="238">
        <v>15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38">
        <v>3.0000000000000001E-3</v>
      </c>
      <c r="O21" s="238">
        <f>ROUND(E21*N21,2)</f>
        <v>0.05</v>
      </c>
      <c r="P21" s="238">
        <v>0</v>
      </c>
      <c r="Q21" s="238">
        <f>ROUND(E21*P21,2)</f>
        <v>0</v>
      </c>
      <c r="R21" s="240"/>
      <c r="S21" s="240" t="s">
        <v>101</v>
      </c>
      <c r="T21" s="241" t="s">
        <v>102</v>
      </c>
      <c r="U21" s="226">
        <v>0</v>
      </c>
      <c r="V21" s="226">
        <f>ROUND(E21*U21,2)</f>
        <v>0</v>
      </c>
      <c r="W21" s="226"/>
      <c r="X21" s="226" t="s">
        <v>111</v>
      </c>
      <c r="Y21" s="226" t="s">
        <v>104</v>
      </c>
      <c r="Z21" s="216"/>
      <c r="AA21" s="216"/>
      <c r="AB21" s="216"/>
      <c r="AC21" s="216"/>
      <c r="AD21" s="216"/>
      <c r="AE21" s="216"/>
      <c r="AF21" s="216"/>
      <c r="AG21" s="216" t="s">
        <v>112</v>
      </c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2" x14ac:dyDescent="0.2">
      <c r="A22" s="223"/>
      <c r="B22" s="224"/>
      <c r="C22" s="247" t="s">
        <v>106</v>
      </c>
      <c r="D22" s="242"/>
      <c r="E22" s="242"/>
      <c r="F22" s="242"/>
      <c r="G22" s="242"/>
      <c r="H22" s="226"/>
      <c r="I22" s="226"/>
      <c r="J22" s="226"/>
      <c r="K22" s="226"/>
      <c r="L22" s="226"/>
      <c r="M22" s="226"/>
      <c r="N22" s="225"/>
      <c r="O22" s="225"/>
      <c r="P22" s="225"/>
      <c r="Q22" s="225"/>
      <c r="R22" s="226"/>
      <c r="S22" s="226"/>
      <c r="T22" s="226"/>
      <c r="U22" s="226"/>
      <c r="V22" s="226"/>
      <c r="W22" s="226"/>
      <c r="X22" s="226"/>
      <c r="Y22" s="226"/>
      <c r="Z22" s="216"/>
      <c r="AA22" s="216"/>
      <c r="AB22" s="216"/>
      <c r="AC22" s="216"/>
      <c r="AD22" s="216"/>
      <c r="AE22" s="216"/>
      <c r="AF22" s="216"/>
      <c r="AG22" s="216" t="s">
        <v>107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2" x14ac:dyDescent="0.2">
      <c r="A23" s="223"/>
      <c r="B23" s="224"/>
      <c r="C23" s="248"/>
      <c r="D23" s="243"/>
      <c r="E23" s="243"/>
      <c r="F23" s="243"/>
      <c r="G23" s="243"/>
      <c r="H23" s="226"/>
      <c r="I23" s="226"/>
      <c r="J23" s="226"/>
      <c r="K23" s="226"/>
      <c r="L23" s="226"/>
      <c r="M23" s="226"/>
      <c r="N23" s="225"/>
      <c r="O23" s="225"/>
      <c r="P23" s="225"/>
      <c r="Q23" s="225"/>
      <c r="R23" s="226"/>
      <c r="S23" s="226"/>
      <c r="T23" s="226"/>
      <c r="U23" s="226"/>
      <c r="V23" s="226"/>
      <c r="W23" s="226"/>
      <c r="X23" s="226"/>
      <c r="Y23" s="226"/>
      <c r="Z23" s="216"/>
      <c r="AA23" s="216"/>
      <c r="AB23" s="216"/>
      <c r="AC23" s="216"/>
      <c r="AD23" s="216"/>
      <c r="AE23" s="216"/>
      <c r="AF23" s="216"/>
      <c r="AG23" s="216" t="s">
        <v>108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ht="22.5" outlineLevel="1" x14ac:dyDescent="0.2">
      <c r="A24" s="235">
        <v>6</v>
      </c>
      <c r="B24" s="236" t="s">
        <v>119</v>
      </c>
      <c r="C24" s="246" t="s">
        <v>120</v>
      </c>
      <c r="D24" s="237" t="s">
        <v>100</v>
      </c>
      <c r="E24" s="238">
        <v>15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38">
        <v>3.0000000000000001E-3</v>
      </c>
      <c r="O24" s="238">
        <f>ROUND(E24*N24,2)</f>
        <v>0.05</v>
      </c>
      <c r="P24" s="238">
        <v>0</v>
      </c>
      <c r="Q24" s="238">
        <f>ROUND(E24*P24,2)</f>
        <v>0</v>
      </c>
      <c r="R24" s="240"/>
      <c r="S24" s="240" t="s">
        <v>101</v>
      </c>
      <c r="T24" s="241" t="s">
        <v>102</v>
      </c>
      <c r="U24" s="226">
        <v>0</v>
      </c>
      <c r="V24" s="226">
        <f>ROUND(E24*U24,2)</f>
        <v>0</v>
      </c>
      <c r="W24" s="226"/>
      <c r="X24" s="226" t="s">
        <v>111</v>
      </c>
      <c r="Y24" s="226" t="s">
        <v>104</v>
      </c>
      <c r="Z24" s="216"/>
      <c r="AA24" s="216"/>
      <c r="AB24" s="216"/>
      <c r="AC24" s="216"/>
      <c r="AD24" s="216"/>
      <c r="AE24" s="216"/>
      <c r="AF24" s="216"/>
      <c r="AG24" s="216" t="s">
        <v>112</v>
      </c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2" x14ac:dyDescent="0.2">
      <c r="A25" s="223"/>
      <c r="B25" s="224"/>
      <c r="C25" s="247" t="s">
        <v>106</v>
      </c>
      <c r="D25" s="242"/>
      <c r="E25" s="242"/>
      <c r="F25" s="242"/>
      <c r="G25" s="242"/>
      <c r="H25" s="226"/>
      <c r="I25" s="226"/>
      <c r="J25" s="226"/>
      <c r="K25" s="226"/>
      <c r="L25" s="226"/>
      <c r="M25" s="226"/>
      <c r="N25" s="225"/>
      <c r="O25" s="225"/>
      <c r="P25" s="225"/>
      <c r="Q25" s="225"/>
      <c r="R25" s="226"/>
      <c r="S25" s="226"/>
      <c r="T25" s="226"/>
      <c r="U25" s="226"/>
      <c r="V25" s="226"/>
      <c r="W25" s="226"/>
      <c r="X25" s="226"/>
      <c r="Y25" s="226"/>
      <c r="Z25" s="216"/>
      <c r="AA25" s="216"/>
      <c r="AB25" s="216"/>
      <c r="AC25" s="216"/>
      <c r="AD25" s="216"/>
      <c r="AE25" s="216"/>
      <c r="AF25" s="216"/>
      <c r="AG25" s="216" t="s">
        <v>107</v>
      </c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2" x14ac:dyDescent="0.2">
      <c r="A26" s="223"/>
      <c r="B26" s="224"/>
      <c r="C26" s="248"/>
      <c r="D26" s="243"/>
      <c r="E26" s="243"/>
      <c r="F26" s="243"/>
      <c r="G26" s="243"/>
      <c r="H26" s="226"/>
      <c r="I26" s="226"/>
      <c r="J26" s="226"/>
      <c r="K26" s="226"/>
      <c r="L26" s="226"/>
      <c r="M26" s="226"/>
      <c r="N26" s="225"/>
      <c r="O26" s="225"/>
      <c r="P26" s="225"/>
      <c r="Q26" s="225"/>
      <c r="R26" s="226"/>
      <c r="S26" s="226"/>
      <c r="T26" s="226"/>
      <c r="U26" s="226"/>
      <c r="V26" s="226"/>
      <c r="W26" s="226"/>
      <c r="X26" s="226"/>
      <c r="Y26" s="226"/>
      <c r="Z26" s="216"/>
      <c r="AA26" s="216"/>
      <c r="AB26" s="216"/>
      <c r="AC26" s="216"/>
      <c r="AD26" s="216"/>
      <c r="AE26" s="216"/>
      <c r="AF26" s="216"/>
      <c r="AG26" s="216" t="s">
        <v>108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 x14ac:dyDescent="0.2">
      <c r="A27" s="235">
        <v>7</v>
      </c>
      <c r="B27" s="236" t="s">
        <v>121</v>
      </c>
      <c r="C27" s="246" t="s">
        <v>122</v>
      </c>
      <c r="D27" s="237" t="s">
        <v>123</v>
      </c>
      <c r="E27" s="238">
        <v>340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40"/>
      <c r="S27" s="240" t="s">
        <v>101</v>
      </c>
      <c r="T27" s="241" t="s">
        <v>102</v>
      </c>
      <c r="U27" s="226">
        <v>0</v>
      </c>
      <c r="V27" s="226">
        <f>ROUND(E27*U27,2)</f>
        <v>0</v>
      </c>
      <c r="W27" s="226"/>
      <c r="X27" s="226" t="s">
        <v>111</v>
      </c>
      <c r="Y27" s="226" t="s">
        <v>104</v>
      </c>
      <c r="Z27" s="216"/>
      <c r="AA27" s="216"/>
      <c r="AB27" s="216"/>
      <c r="AC27" s="216"/>
      <c r="AD27" s="216"/>
      <c r="AE27" s="216"/>
      <c r="AF27" s="216"/>
      <c r="AG27" s="216" t="s">
        <v>112</v>
      </c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2" x14ac:dyDescent="0.2">
      <c r="A28" s="223"/>
      <c r="B28" s="224"/>
      <c r="C28" s="249"/>
      <c r="D28" s="244"/>
      <c r="E28" s="244"/>
      <c r="F28" s="244"/>
      <c r="G28" s="244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26"/>
      <c r="Z28" s="216"/>
      <c r="AA28" s="216"/>
      <c r="AB28" s="216"/>
      <c r="AC28" s="216"/>
      <c r="AD28" s="216"/>
      <c r="AE28" s="216"/>
      <c r="AF28" s="216"/>
      <c r="AG28" s="216" t="s">
        <v>108</v>
      </c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">
      <c r="A29" s="235">
        <v>8</v>
      </c>
      <c r="B29" s="236" t="s">
        <v>124</v>
      </c>
      <c r="C29" s="246" t="s">
        <v>125</v>
      </c>
      <c r="D29" s="237" t="s">
        <v>126</v>
      </c>
      <c r="E29" s="238">
        <v>120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40"/>
      <c r="S29" s="240" t="s">
        <v>101</v>
      </c>
      <c r="T29" s="241" t="s">
        <v>102</v>
      </c>
      <c r="U29" s="226">
        <v>0</v>
      </c>
      <c r="V29" s="226">
        <f>ROUND(E29*U29,2)</f>
        <v>0</v>
      </c>
      <c r="W29" s="226"/>
      <c r="X29" s="226" t="s">
        <v>111</v>
      </c>
      <c r="Y29" s="226" t="s">
        <v>104</v>
      </c>
      <c r="Z29" s="216"/>
      <c r="AA29" s="216"/>
      <c r="AB29" s="216"/>
      <c r="AC29" s="216"/>
      <c r="AD29" s="216"/>
      <c r="AE29" s="216"/>
      <c r="AF29" s="216"/>
      <c r="AG29" s="216" t="s">
        <v>112</v>
      </c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2" x14ac:dyDescent="0.2">
      <c r="A30" s="223"/>
      <c r="B30" s="224"/>
      <c r="C30" s="249"/>
      <c r="D30" s="244"/>
      <c r="E30" s="244"/>
      <c r="F30" s="244"/>
      <c r="G30" s="244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26"/>
      <c r="Z30" s="216"/>
      <c r="AA30" s="216"/>
      <c r="AB30" s="216"/>
      <c r="AC30" s="216"/>
      <c r="AD30" s="216"/>
      <c r="AE30" s="216"/>
      <c r="AF30" s="216"/>
      <c r="AG30" s="216" t="s">
        <v>108</v>
      </c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35">
        <v>9</v>
      </c>
      <c r="B31" s="236" t="s">
        <v>127</v>
      </c>
      <c r="C31" s="246" t="s">
        <v>128</v>
      </c>
      <c r="D31" s="237" t="s">
        <v>100</v>
      </c>
      <c r="E31" s="238">
        <v>10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40"/>
      <c r="S31" s="240" t="s">
        <v>101</v>
      </c>
      <c r="T31" s="241" t="s">
        <v>102</v>
      </c>
      <c r="U31" s="226">
        <v>0</v>
      </c>
      <c r="V31" s="226">
        <f>ROUND(E31*U31,2)</f>
        <v>0</v>
      </c>
      <c r="W31" s="226"/>
      <c r="X31" s="226" t="s">
        <v>111</v>
      </c>
      <c r="Y31" s="226" t="s">
        <v>104</v>
      </c>
      <c r="Z31" s="216"/>
      <c r="AA31" s="216"/>
      <c r="AB31" s="216"/>
      <c r="AC31" s="216"/>
      <c r="AD31" s="216"/>
      <c r="AE31" s="216"/>
      <c r="AF31" s="216"/>
      <c r="AG31" s="216" t="s">
        <v>112</v>
      </c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2" x14ac:dyDescent="0.2">
      <c r="A32" s="223"/>
      <c r="B32" s="224"/>
      <c r="C32" s="247" t="s">
        <v>129</v>
      </c>
      <c r="D32" s="242"/>
      <c r="E32" s="242"/>
      <c r="F32" s="242"/>
      <c r="G32" s="242"/>
      <c r="H32" s="226"/>
      <c r="I32" s="226"/>
      <c r="J32" s="226"/>
      <c r="K32" s="226"/>
      <c r="L32" s="226"/>
      <c r="M32" s="226"/>
      <c r="N32" s="225"/>
      <c r="O32" s="225"/>
      <c r="P32" s="225"/>
      <c r="Q32" s="225"/>
      <c r="R32" s="226"/>
      <c r="S32" s="226"/>
      <c r="T32" s="226"/>
      <c r="U32" s="226"/>
      <c r="V32" s="226"/>
      <c r="W32" s="226"/>
      <c r="X32" s="226"/>
      <c r="Y32" s="226"/>
      <c r="Z32" s="216"/>
      <c r="AA32" s="216"/>
      <c r="AB32" s="216"/>
      <c r="AC32" s="216"/>
      <c r="AD32" s="216"/>
      <c r="AE32" s="216"/>
      <c r="AF32" s="216"/>
      <c r="AG32" s="216" t="s">
        <v>107</v>
      </c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2" x14ac:dyDescent="0.2">
      <c r="A33" s="223"/>
      <c r="B33" s="224"/>
      <c r="C33" s="248"/>
      <c r="D33" s="243"/>
      <c r="E33" s="243"/>
      <c r="F33" s="243"/>
      <c r="G33" s="243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26"/>
      <c r="Z33" s="216"/>
      <c r="AA33" s="216"/>
      <c r="AB33" s="216"/>
      <c r="AC33" s="216"/>
      <c r="AD33" s="216"/>
      <c r="AE33" s="216"/>
      <c r="AF33" s="216"/>
      <c r="AG33" s="216" t="s">
        <v>108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">
      <c r="A34" s="235">
        <v>10</v>
      </c>
      <c r="B34" s="236" t="s">
        <v>130</v>
      </c>
      <c r="C34" s="246" t="s">
        <v>131</v>
      </c>
      <c r="D34" s="237" t="s">
        <v>100</v>
      </c>
      <c r="E34" s="238">
        <v>2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40"/>
      <c r="S34" s="240" t="s">
        <v>101</v>
      </c>
      <c r="T34" s="241" t="s">
        <v>102</v>
      </c>
      <c r="U34" s="226">
        <v>0</v>
      </c>
      <c r="V34" s="226">
        <f>ROUND(E34*U34,2)</f>
        <v>0</v>
      </c>
      <c r="W34" s="226"/>
      <c r="X34" s="226" t="s">
        <v>111</v>
      </c>
      <c r="Y34" s="226" t="s">
        <v>104</v>
      </c>
      <c r="Z34" s="216"/>
      <c r="AA34" s="216"/>
      <c r="AB34" s="216"/>
      <c r="AC34" s="216"/>
      <c r="AD34" s="216"/>
      <c r="AE34" s="216"/>
      <c r="AF34" s="216"/>
      <c r="AG34" s="216" t="s">
        <v>112</v>
      </c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2" x14ac:dyDescent="0.2">
      <c r="A35" s="223"/>
      <c r="B35" s="224"/>
      <c r="C35" s="247" t="s">
        <v>129</v>
      </c>
      <c r="D35" s="242"/>
      <c r="E35" s="242"/>
      <c r="F35" s="242"/>
      <c r="G35" s="242"/>
      <c r="H35" s="226"/>
      <c r="I35" s="226"/>
      <c r="J35" s="226"/>
      <c r="K35" s="226"/>
      <c r="L35" s="226"/>
      <c r="M35" s="226"/>
      <c r="N35" s="225"/>
      <c r="O35" s="225"/>
      <c r="P35" s="225"/>
      <c r="Q35" s="225"/>
      <c r="R35" s="226"/>
      <c r="S35" s="226"/>
      <c r="T35" s="226"/>
      <c r="U35" s="226"/>
      <c r="V35" s="226"/>
      <c r="W35" s="226"/>
      <c r="X35" s="226"/>
      <c r="Y35" s="226"/>
      <c r="Z35" s="216"/>
      <c r="AA35" s="216"/>
      <c r="AB35" s="216"/>
      <c r="AC35" s="216"/>
      <c r="AD35" s="216"/>
      <c r="AE35" s="216"/>
      <c r="AF35" s="216"/>
      <c r="AG35" s="216" t="s">
        <v>107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2" x14ac:dyDescent="0.2">
      <c r="A36" s="223"/>
      <c r="B36" s="224"/>
      <c r="C36" s="248"/>
      <c r="D36" s="243"/>
      <c r="E36" s="243"/>
      <c r="F36" s="243"/>
      <c r="G36" s="243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26"/>
      <c r="Z36" s="216"/>
      <c r="AA36" s="216"/>
      <c r="AB36" s="216"/>
      <c r="AC36" s="216"/>
      <c r="AD36" s="216"/>
      <c r="AE36" s="216"/>
      <c r="AF36" s="216"/>
      <c r="AG36" s="216" t="s">
        <v>108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 x14ac:dyDescent="0.2">
      <c r="A37" s="235">
        <v>11</v>
      </c>
      <c r="B37" s="236" t="s">
        <v>132</v>
      </c>
      <c r="C37" s="246" t="s">
        <v>133</v>
      </c>
      <c r="D37" s="237" t="s">
        <v>100</v>
      </c>
      <c r="E37" s="238">
        <v>7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40"/>
      <c r="S37" s="240" t="s">
        <v>101</v>
      </c>
      <c r="T37" s="241" t="s">
        <v>102</v>
      </c>
      <c r="U37" s="226">
        <v>0</v>
      </c>
      <c r="V37" s="226">
        <f>ROUND(E37*U37,2)</f>
        <v>0</v>
      </c>
      <c r="W37" s="226"/>
      <c r="X37" s="226" t="s">
        <v>111</v>
      </c>
      <c r="Y37" s="226" t="s">
        <v>104</v>
      </c>
      <c r="Z37" s="216"/>
      <c r="AA37" s="216"/>
      <c r="AB37" s="216"/>
      <c r="AC37" s="216"/>
      <c r="AD37" s="216"/>
      <c r="AE37" s="216"/>
      <c r="AF37" s="216"/>
      <c r="AG37" s="216" t="s">
        <v>112</v>
      </c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2" x14ac:dyDescent="0.2">
      <c r="A38" s="223"/>
      <c r="B38" s="224"/>
      <c r="C38" s="247" t="s">
        <v>129</v>
      </c>
      <c r="D38" s="242"/>
      <c r="E38" s="242"/>
      <c r="F38" s="242"/>
      <c r="G38" s="242"/>
      <c r="H38" s="226"/>
      <c r="I38" s="226"/>
      <c r="J38" s="226"/>
      <c r="K38" s="226"/>
      <c r="L38" s="226"/>
      <c r="M38" s="226"/>
      <c r="N38" s="225"/>
      <c r="O38" s="225"/>
      <c r="P38" s="225"/>
      <c r="Q38" s="225"/>
      <c r="R38" s="226"/>
      <c r="S38" s="226"/>
      <c r="T38" s="226"/>
      <c r="U38" s="226"/>
      <c r="V38" s="226"/>
      <c r="W38" s="226"/>
      <c r="X38" s="226"/>
      <c r="Y38" s="226"/>
      <c r="Z38" s="216"/>
      <c r="AA38" s="216"/>
      <c r="AB38" s="216"/>
      <c r="AC38" s="216"/>
      <c r="AD38" s="216"/>
      <c r="AE38" s="216"/>
      <c r="AF38" s="216"/>
      <c r="AG38" s="216" t="s">
        <v>107</v>
      </c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2" x14ac:dyDescent="0.2">
      <c r="A39" s="223"/>
      <c r="B39" s="224"/>
      <c r="C39" s="248"/>
      <c r="D39" s="243"/>
      <c r="E39" s="243"/>
      <c r="F39" s="243"/>
      <c r="G39" s="243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26"/>
      <c r="Z39" s="216"/>
      <c r="AA39" s="216"/>
      <c r="AB39" s="216"/>
      <c r="AC39" s="216"/>
      <c r="AD39" s="216"/>
      <c r="AE39" s="216"/>
      <c r="AF39" s="216"/>
      <c r="AG39" s="216" t="s">
        <v>108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1" x14ac:dyDescent="0.2">
      <c r="A40" s="235">
        <v>12</v>
      </c>
      <c r="B40" s="236" t="s">
        <v>134</v>
      </c>
      <c r="C40" s="246" t="s">
        <v>135</v>
      </c>
      <c r="D40" s="237" t="s">
        <v>100</v>
      </c>
      <c r="E40" s="238">
        <v>3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40"/>
      <c r="S40" s="240" t="s">
        <v>101</v>
      </c>
      <c r="T40" s="241" t="s">
        <v>102</v>
      </c>
      <c r="U40" s="226">
        <v>0</v>
      </c>
      <c r="V40" s="226">
        <f>ROUND(E40*U40,2)</f>
        <v>0</v>
      </c>
      <c r="W40" s="226"/>
      <c r="X40" s="226" t="s">
        <v>111</v>
      </c>
      <c r="Y40" s="226" t="s">
        <v>104</v>
      </c>
      <c r="Z40" s="216"/>
      <c r="AA40" s="216"/>
      <c r="AB40" s="216"/>
      <c r="AC40" s="216"/>
      <c r="AD40" s="216"/>
      <c r="AE40" s="216"/>
      <c r="AF40" s="216"/>
      <c r="AG40" s="216" t="s">
        <v>112</v>
      </c>
      <c r="AH40" s="216"/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2" x14ac:dyDescent="0.2">
      <c r="A41" s="223"/>
      <c r="B41" s="224"/>
      <c r="C41" s="247" t="s">
        <v>129</v>
      </c>
      <c r="D41" s="242"/>
      <c r="E41" s="242"/>
      <c r="F41" s="242"/>
      <c r="G41" s="242"/>
      <c r="H41" s="226"/>
      <c r="I41" s="226"/>
      <c r="J41" s="226"/>
      <c r="K41" s="226"/>
      <c r="L41" s="226"/>
      <c r="M41" s="226"/>
      <c r="N41" s="225"/>
      <c r="O41" s="225"/>
      <c r="P41" s="225"/>
      <c r="Q41" s="225"/>
      <c r="R41" s="226"/>
      <c r="S41" s="226"/>
      <c r="T41" s="226"/>
      <c r="U41" s="226"/>
      <c r="V41" s="226"/>
      <c r="W41" s="226"/>
      <c r="X41" s="226"/>
      <c r="Y41" s="226"/>
      <c r="Z41" s="216"/>
      <c r="AA41" s="216"/>
      <c r="AB41" s="216"/>
      <c r="AC41" s="216"/>
      <c r="AD41" s="216"/>
      <c r="AE41" s="216"/>
      <c r="AF41" s="216"/>
      <c r="AG41" s="216" t="s">
        <v>107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2" x14ac:dyDescent="0.2">
      <c r="A42" s="223"/>
      <c r="B42" s="224"/>
      <c r="C42" s="248"/>
      <c r="D42" s="243"/>
      <c r="E42" s="243"/>
      <c r="F42" s="243"/>
      <c r="G42" s="243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6"/>
      <c r="AA42" s="216"/>
      <c r="AB42" s="216"/>
      <c r="AC42" s="216"/>
      <c r="AD42" s="216"/>
      <c r="AE42" s="216"/>
      <c r="AF42" s="216"/>
      <c r="AG42" s="216" t="s">
        <v>108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 x14ac:dyDescent="0.2">
      <c r="A43" s="235">
        <v>13</v>
      </c>
      <c r="B43" s="236" t="s">
        <v>136</v>
      </c>
      <c r="C43" s="246" t="s">
        <v>137</v>
      </c>
      <c r="D43" s="237" t="s">
        <v>100</v>
      </c>
      <c r="E43" s="238">
        <v>15</v>
      </c>
      <c r="F43" s="239"/>
      <c r="G43" s="240">
        <f>ROUND(E43*F43,2)</f>
        <v>0</v>
      </c>
      <c r="H43" s="239"/>
      <c r="I43" s="240">
        <f>ROUND(E43*H43,2)</f>
        <v>0</v>
      </c>
      <c r="J43" s="239"/>
      <c r="K43" s="240">
        <f>ROUND(E43*J43,2)</f>
        <v>0</v>
      </c>
      <c r="L43" s="240">
        <v>21</v>
      </c>
      <c r="M43" s="240">
        <f>G43*(1+L43/100)</f>
        <v>0</v>
      </c>
      <c r="N43" s="238">
        <v>0</v>
      </c>
      <c r="O43" s="238">
        <f>ROUND(E43*N43,2)</f>
        <v>0</v>
      </c>
      <c r="P43" s="238">
        <v>0</v>
      </c>
      <c r="Q43" s="238">
        <f>ROUND(E43*P43,2)</f>
        <v>0</v>
      </c>
      <c r="R43" s="240"/>
      <c r="S43" s="240" t="s">
        <v>101</v>
      </c>
      <c r="T43" s="241" t="s">
        <v>102</v>
      </c>
      <c r="U43" s="226">
        <v>0</v>
      </c>
      <c r="V43" s="226">
        <f>ROUND(E43*U43,2)</f>
        <v>0</v>
      </c>
      <c r="W43" s="226"/>
      <c r="X43" s="226" t="s">
        <v>111</v>
      </c>
      <c r="Y43" s="226" t="s">
        <v>104</v>
      </c>
      <c r="Z43" s="216"/>
      <c r="AA43" s="216"/>
      <c r="AB43" s="216"/>
      <c r="AC43" s="216"/>
      <c r="AD43" s="216"/>
      <c r="AE43" s="216"/>
      <c r="AF43" s="216"/>
      <c r="AG43" s="216" t="s">
        <v>112</v>
      </c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2" x14ac:dyDescent="0.2">
      <c r="A44" s="223"/>
      <c r="B44" s="224"/>
      <c r="C44" s="247" t="s">
        <v>129</v>
      </c>
      <c r="D44" s="242"/>
      <c r="E44" s="242"/>
      <c r="F44" s="242"/>
      <c r="G44" s="242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26"/>
      <c r="Z44" s="216"/>
      <c r="AA44" s="216"/>
      <c r="AB44" s="216"/>
      <c r="AC44" s="216"/>
      <c r="AD44" s="216"/>
      <c r="AE44" s="216"/>
      <c r="AF44" s="216"/>
      <c r="AG44" s="216" t="s">
        <v>107</v>
      </c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2" x14ac:dyDescent="0.2">
      <c r="A45" s="223"/>
      <c r="B45" s="224"/>
      <c r="C45" s="248"/>
      <c r="D45" s="243"/>
      <c r="E45" s="243"/>
      <c r="F45" s="243"/>
      <c r="G45" s="243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26"/>
      <c r="Z45" s="216"/>
      <c r="AA45" s="216"/>
      <c r="AB45" s="216"/>
      <c r="AC45" s="216"/>
      <c r="AD45" s="216"/>
      <c r="AE45" s="216"/>
      <c r="AF45" s="216"/>
      <c r="AG45" s="216" t="s">
        <v>108</v>
      </c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 x14ac:dyDescent="0.2">
      <c r="A46" s="235">
        <v>14</v>
      </c>
      <c r="B46" s="236" t="s">
        <v>138</v>
      </c>
      <c r="C46" s="246" t="s">
        <v>139</v>
      </c>
      <c r="D46" s="237" t="s">
        <v>100</v>
      </c>
      <c r="E46" s="238">
        <v>8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40"/>
      <c r="S46" s="240" t="s">
        <v>101</v>
      </c>
      <c r="T46" s="241" t="s">
        <v>102</v>
      </c>
      <c r="U46" s="226">
        <v>0</v>
      </c>
      <c r="V46" s="226">
        <f>ROUND(E46*U46,2)</f>
        <v>0</v>
      </c>
      <c r="W46" s="226"/>
      <c r="X46" s="226" t="s">
        <v>111</v>
      </c>
      <c r="Y46" s="226" t="s">
        <v>104</v>
      </c>
      <c r="Z46" s="216"/>
      <c r="AA46" s="216"/>
      <c r="AB46" s="216"/>
      <c r="AC46" s="216"/>
      <c r="AD46" s="216"/>
      <c r="AE46" s="216"/>
      <c r="AF46" s="216"/>
      <c r="AG46" s="216" t="s">
        <v>112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2" x14ac:dyDescent="0.2">
      <c r="A47" s="223"/>
      <c r="B47" s="224"/>
      <c r="C47" s="247" t="s">
        <v>129</v>
      </c>
      <c r="D47" s="242"/>
      <c r="E47" s="242"/>
      <c r="F47" s="242"/>
      <c r="G47" s="242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26"/>
      <c r="Z47" s="216"/>
      <c r="AA47" s="216"/>
      <c r="AB47" s="216"/>
      <c r="AC47" s="216"/>
      <c r="AD47" s="216"/>
      <c r="AE47" s="216"/>
      <c r="AF47" s="216"/>
      <c r="AG47" s="216" t="s">
        <v>107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2" x14ac:dyDescent="0.2">
      <c r="A48" s="223"/>
      <c r="B48" s="224"/>
      <c r="C48" s="248"/>
      <c r="D48" s="243"/>
      <c r="E48" s="243"/>
      <c r="F48" s="243"/>
      <c r="G48" s="243"/>
      <c r="H48" s="226"/>
      <c r="I48" s="226"/>
      <c r="J48" s="226"/>
      <c r="K48" s="226"/>
      <c r="L48" s="226"/>
      <c r="M48" s="226"/>
      <c r="N48" s="225"/>
      <c r="O48" s="225"/>
      <c r="P48" s="225"/>
      <c r="Q48" s="225"/>
      <c r="R48" s="226"/>
      <c r="S48" s="226"/>
      <c r="T48" s="226"/>
      <c r="U48" s="226"/>
      <c r="V48" s="226"/>
      <c r="W48" s="226"/>
      <c r="X48" s="226"/>
      <c r="Y48" s="226"/>
      <c r="Z48" s="216"/>
      <c r="AA48" s="216"/>
      <c r="AB48" s="216"/>
      <c r="AC48" s="216"/>
      <c r="AD48" s="216"/>
      <c r="AE48" s="216"/>
      <c r="AF48" s="216"/>
      <c r="AG48" s="216" t="s">
        <v>108</v>
      </c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1" x14ac:dyDescent="0.2">
      <c r="A49" s="235">
        <v>15</v>
      </c>
      <c r="B49" s="236" t="s">
        <v>140</v>
      </c>
      <c r="C49" s="246" t="s">
        <v>141</v>
      </c>
      <c r="D49" s="237" t="s">
        <v>100</v>
      </c>
      <c r="E49" s="238">
        <v>6</v>
      </c>
      <c r="F49" s="239"/>
      <c r="G49" s="240">
        <f>ROUND(E49*F49,2)</f>
        <v>0</v>
      </c>
      <c r="H49" s="239"/>
      <c r="I49" s="240">
        <f>ROUND(E49*H49,2)</f>
        <v>0</v>
      </c>
      <c r="J49" s="239"/>
      <c r="K49" s="240">
        <f>ROUND(E49*J49,2)</f>
        <v>0</v>
      </c>
      <c r="L49" s="240">
        <v>21</v>
      </c>
      <c r="M49" s="240">
        <f>G49*(1+L49/100)</f>
        <v>0</v>
      </c>
      <c r="N49" s="238">
        <v>0</v>
      </c>
      <c r="O49" s="238">
        <f>ROUND(E49*N49,2)</f>
        <v>0</v>
      </c>
      <c r="P49" s="238">
        <v>0</v>
      </c>
      <c r="Q49" s="238">
        <f>ROUND(E49*P49,2)</f>
        <v>0</v>
      </c>
      <c r="R49" s="240"/>
      <c r="S49" s="240" t="s">
        <v>101</v>
      </c>
      <c r="T49" s="241" t="s">
        <v>102</v>
      </c>
      <c r="U49" s="226">
        <v>0</v>
      </c>
      <c r="V49" s="226">
        <f>ROUND(E49*U49,2)</f>
        <v>0</v>
      </c>
      <c r="W49" s="226"/>
      <c r="X49" s="226" t="s">
        <v>111</v>
      </c>
      <c r="Y49" s="226" t="s">
        <v>104</v>
      </c>
      <c r="Z49" s="216"/>
      <c r="AA49" s="216"/>
      <c r="AB49" s="216"/>
      <c r="AC49" s="216"/>
      <c r="AD49" s="216"/>
      <c r="AE49" s="216"/>
      <c r="AF49" s="216"/>
      <c r="AG49" s="216" t="s">
        <v>112</v>
      </c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2" x14ac:dyDescent="0.2">
      <c r="A50" s="223"/>
      <c r="B50" s="224"/>
      <c r="C50" s="247" t="s">
        <v>129</v>
      </c>
      <c r="D50" s="242"/>
      <c r="E50" s="242"/>
      <c r="F50" s="242"/>
      <c r="G50" s="242"/>
      <c r="H50" s="226"/>
      <c r="I50" s="226"/>
      <c r="J50" s="226"/>
      <c r="K50" s="226"/>
      <c r="L50" s="226"/>
      <c r="M50" s="226"/>
      <c r="N50" s="225"/>
      <c r="O50" s="225"/>
      <c r="P50" s="225"/>
      <c r="Q50" s="225"/>
      <c r="R50" s="226"/>
      <c r="S50" s="226"/>
      <c r="T50" s="226"/>
      <c r="U50" s="226"/>
      <c r="V50" s="226"/>
      <c r="W50" s="226"/>
      <c r="X50" s="226"/>
      <c r="Y50" s="226"/>
      <c r="Z50" s="216"/>
      <c r="AA50" s="216"/>
      <c r="AB50" s="216"/>
      <c r="AC50" s="216"/>
      <c r="AD50" s="216"/>
      <c r="AE50" s="216"/>
      <c r="AF50" s="216"/>
      <c r="AG50" s="216" t="s">
        <v>107</v>
      </c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2" x14ac:dyDescent="0.2">
      <c r="A51" s="223"/>
      <c r="B51" s="224"/>
      <c r="C51" s="248"/>
      <c r="D51" s="243"/>
      <c r="E51" s="243"/>
      <c r="F51" s="243"/>
      <c r="G51" s="243"/>
      <c r="H51" s="226"/>
      <c r="I51" s="226"/>
      <c r="J51" s="226"/>
      <c r="K51" s="226"/>
      <c r="L51" s="226"/>
      <c r="M51" s="226"/>
      <c r="N51" s="225"/>
      <c r="O51" s="225"/>
      <c r="P51" s="225"/>
      <c r="Q51" s="225"/>
      <c r="R51" s="226"/>
      <c r="S51" s="226"/>
      <c r="T51" s="226"/>
      <c r="U51" s="226"/>
      <c r="V51" s="226"/>
      <c r="W51" s="226"/>
      <c r="X51" s="226"/>
      <c r="Y51" s="226"/>
      <c r="Z51" s="216"/>
      <c r="AA51" s="216"/>
      <c r="AB51" s="216"/>
      <c r="AC51" s="216"/>
      <c r="AD51" s="216"/>
      <c r="AE51" s="216"/>
      <c r="AF51" s="216"/>
      <c r="AG51" s="216" t="s">
        <v>108</v>
      </c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1" x14ac:dyDescent="0.2">
      <c r="A52" s="235">
        <v>16</v>
      </c>
      <c r="B52" s="236" t="s">
        <v>142</v>
      </c>
      <c r="C52" s="246" t="s">
        <v>143</v>
      </c>
      <c r="D52" s="237" t="s">
        <v>100</v>
      </c>
      <c r="E52" s="238">
        <v>15</v>
      </c>
      <c r="F52" s="239"/>
      <c r="G52" s="240">
        <f>ROUND(E52*F52,2)</f>
        <v>0</v>
      </c>
      <c r="H52" s="239"/>
      <c r="I52" s="240">
        <f>ROUND(E52*H52,2)</f>
        <v>0</v>
      </c>
      <c r="J52" s="239"/>
      <c r="K52" s="240">
        <f>ROUND(E52*J52,2)</f>
        <v>0</v>
      </c>
      <c r="L52" s="240">
        <v>21</v>
      </c>
      <c r="M52" s="240">
        <f>G52*(1+L52/100)</f>
        <v>0</v>
      </c>
      <c r="N52" s="238">
        <v>0</v>
      </c>
      <c r="O52" s="238">
        <f>ROUND(E52*N52,2)</f>
        <v>0</v>
      </c>
      <c r="P52" s="238">
        <v>0</v>
      </c>
      <c r="Q52" s="238">
        <f>ROUND(E52*P52,2)</f>
        <v>0</v>
      </c>
      <c r="R52" s="240"/>
      <c r="S52" s="240" t="s">
        <v>101</v>
      </c>
      <c r="T52" s="241" t="s">
        <v>102</v>
      </c>
      <c r="U52" s="226">
        <v>0</v>
      </c>
      <c r="V52" s="226">
        <f>ROUND(E52*U52,2)</f>
        <v>0</v>
      </c>
      <c r="W52" s="226"/>
      <c r="X52" s="226" t="s">
        <v>111</v>
      </c>
      <c r="Y52" s="226" t="s">
        <v>104</v>
      </c>
      <c r="Z52" s="216"/>
      <c r="AA52" s="216"/>
      <c r="AB52" s="216"/>
      <c r="AC52" s="216"/>
      <c r="AD52" s="216"/>
      <c r="AE52" s="216"/>
      <c r="AF52" s="216"/>
      <c r="AG52" s="216" t="s">
        <v>112</v>
      </c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2" x14ac:dyDescent="0.2">
      <c r="A53" s="223"/>
      <c r="B53" s="224"/>
      <c r="C53" s="247" t="s">
        <v>129</v>
      </c>
      <c r="D53" s="242"/>
      <c r="E53" s="242"/>
      <c r="F53" s="242"/>
      <c r="G53" s="242"/>
      <c r="H53" s="226"/>
      <c r="I53" s="226"/>
      <c r="J53" s="226"/>
      <c r="K53" s="226"/>
      <c r="L53" s="226"/>
      <c r="M53" s="226"/>
      <c r="N53" s="225"/>
      <c r="O53" s="225"/>
      <c r="P53" s="225"/>
      <c r="Q53" s="225"/>
      <c r="R53" s="226"/>
      <c r="S53" s="226"/>
      <c r="T53" s="226"/>
      <c r="U53" s="226"/>
      <c r="V53" s="226"/>
      <c r="W53" s="226"/>
      <c r="X53" s="226"/>
      <c r="Y53" s="226"/>
      <c r="Z53" s="216"/>
      <c r="AA53" s="216"/>
      <c r="AB53" s="216"/>
      <c r="AC53" s="216"/>
      <c r="AD53" s="216"/>
      <c r="AE53" s="216"/>
      <c r="AF53" s="216"/>
      <c r="AG53" s="216" t="s">
        <v>107</v>
      </c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2" x14ac:dyDescent="0.2">
      <c r="A54" s="223"/>
      <c r="B54" s="224"/>
      <c r="C54" s="248"/>
      <c r="D54" s="243"/>
      <c r="E54" s="243"/>
      <c r="F54" s="243"/>
      <c r="G54" s="243"/>
      <c r="H54" s="226"/>
      <c r="I54" s="226"/>
      <c r="J54" s="226"/>
      <c r="K54" s="226"/>
      <c r="L54" s="226"/>
      <c r="M54" s="226"/>
      <c r="N54" s="225"/>
      <c r="O54" s="225"/>
      <c r="P54" s="225"/>
      <c r="Q54" s="225"/>
      <c r="R54" s="226"/>
      <c r="S54" s="226"/>
      <c r="T54" s="226"/>
      <c r="U54" s="226"/>
      <c r="V54" s="226"/>
      <c r="W54" s="226"/>
      <c r="X54" s="226"/>
      <c r="Y54" s="226"/>
      <c r="Z54" s="216"/>
      <c r="AA54" s="216"/>
      <c r="AB54" s="216"/>
      <c r="AC54" s="216"/>
      <c r="AD54" s="216"/>
      <c r="AE54" s="216"/>
      <c r="AF54" s="216"/>
      <c r="AG54" s="216" t="s">
        <v>108</v>
      </c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1" x14ac:dyDescent="0.2">
      <c r="A55" s="235">
        <v>17</v>
      </c>
      <c r="B55" s="236" t="s">
        <v>144</v>
      </c>
      <c r="C55" s="246" t="s">
        <v>145</v>
      </c>
      <c r="D55" s="237" t="s">
        <v>146</v>
      </c>
      <c r="E55" s="238">
        <v>100</v>
      </c>
      <c r="F55" s="239"/>
      <c r="G55" s="240">
        <f>ROUND(E55*F55,2)</f>
        <v>0</v>
      </c>
      <c r="H55" s="239"/>
      <c r="I55" s="240">
        <f>ROUND(E55*H55,2)</f>
        <v>0</v>
      </c>
      <c r="J55" s="239"/>
      <c r="K55" s="240">
        <f>ROUND(E55*J55,2)</f>
        <v>0</v>
      </c>
      <c r="L55" s="240">
        <v>21</v>
      </c>
      <c r="M55" s="240">
        <f>G55*(1+L55/100)</f>
        <v>0</v>
      </c>
      <c r="N55" s="238">
        <v>0</v>
      </c>
      <c r="O55" s="238">
        <f>ROUND(E55*N55,2)</f>
        <v>0</v>
      </c>
      <c r="P55" s="238">
        <v>0</v>
      </c>
      <c r="Q55" s="238">
        <f>ROUND(E55*P55,2)</f>
        <v>0</v>
      </c>
      <c r="R55" s="240"/>
      <c r="S55" s="240" t="s">
        <v>101</v>
      </c>
      <c r="T55" s="241" t="s">
        <v>102</v>
      </c>
      <c r="U55" s="226">
        <v>0</v>
      </c>
      <c r="V55" s="226">
        <f>ROUND(E55*U55,2)</f>
        <v>0</v>
      </c>
      <c r="W55" s="226"/>
      <c r="X55" s="226" t="s">
        <v>111</v>
      </c>
      <c r="Y55" s="226" t="s">
        <v>104</v>
      </c>
      <c r="Z55" s="216"/>
      <c r="AA55" s="216"/>
      <c r="AB55" s="216"/>
      <c r="AC55" s="216"/>
      <c r="AD55" s="216"/>
      <c r="AE55" s="216"/>
      <c r="AF55" s="216"/>
      <c r="AG55" s="216" t="s">
        <v>112</v>
      </c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2" x14ac:dyDescent="0.2">
      <c r="A56" s="223"/>
      <c r="B56" s="224"/>
      <c r="C56" s="247" t="s">
        <v>129</v>
      </c>
      <c r="D56" s="242"/>
      <c r="E56" s="242"/>
      <c r="F56" s="242"/>
      <c r="G56" s="242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6"/>
      <c r="AA56" s="216"/>
      <c r="AB56" s="216"/>
      <c r="AC56" s="216"/>
      <c r="AD56" s="216"/>
      <c r="AE56" s="216"/>
      <c r="AF56" s="216"/>
      <c r="AG56" s="216" t="s">
        <v>107</v>
      </c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2" x14ac:dyDescent="0.2">
      <c r="A57" s="223"/>
      <c r="B57" s="224"/>
      <c r="C57" s="248"/>
      <c r="D57" s="243"/>
      <c r="E57" s="243"/>
      <c r="F57" s="243"/>
      <c r="G57" s="243"/>
      <c r="H57" s="226"/>
      <c r="I57" s="226"/>
      <c r="J57" s="226"/>
      <c r="K57" s="226"/>
      <c r="L57" s="226"/>
      <c r="M57" s="226"/>
      <c r="N57" s="225"/>
      <c r="O57" s="225"/>
      <c r="P57" s="225"/>
      <c r="Q57" s="225"/>
      <c r="R57" s="226"/>
      <c r="S57" s="226"/>
      <c r="T57" s="226"/>
      <c r="U57" s="226"/>
      <c r="V57" s="226"/>
      <c r="W57" s="226"/>
      <c r="X57" s="226"/>
      <c r="Y57" s="226"/>
      <c r="Z57" s="216"/>
      <c r="AA57" s="216"/>
      <c r="AB57" s="216"/>
      <c r="AC57" s="216"/>
      <c r="AD57" s="216"/>
      <c r="AE57" s="216"/>
      <c r="AF57" s="216"/>
      <c r="AG57" s="216" t="s">
        <v>108</v>
      </c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x14ac:dyDescent="0.2">
      <c r="A58" s="3"/>
      <c r="B58" s="4"/>
      <c r="C58" s="250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E58">
        <v>15</v>
      </c>
      <c r="AF58">
        <v>21</v>
      </c>
      <c r="AG58" t="s">
        <v>82</v>
      </c>
    </row>
    <row r="59" spans="1:60" x14ac:dyDescent="0.2">
      <c r="A59" s="219"/>
      <c r="B59" s="220" t="s">
        <v>29</v>
      </c>
      <c r="C59" s="251"/>
      <c r="D59" s="221"/>
      <c r="E59" s="222"/>
      <c r="F59" s="222"/>
      <c r="G59" s="234">
        <f>G8</f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f>SUMIF(L7:L57,AE58,G7:G57)</f>
        <v>0</v>
      </c>
      <c r="AF59">
        <f>SUMIF(L7:L57,AF58,G7:G57)</f>
        <v>0</v>
      </c>
      <c r="AG59" t="s">
        <v>147</v>
      </c>
    </row>
    <row r="60" spans="1:60" x14ac:dyDescent="0.2">
      <c r="C60" s="252"/>
      <c r="D60" s="10"/>
      <c r="AG60" t="s">
        <v>148</v>
      </c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8sHAWeZru43z3bgbDE4KXDHVzzItgYL3wDUlM7txF03TrLt9lXhmsig4qvKGUe6KNXTiJG1JcM4qJD/GKUY3+g==" saltValue="pBr+isGYYoApPxbWG5SBKw==" spinCount="100000" sheet="1" formatRows="0"/>
  <mergeCells count="36">
    <mergeCell ref="C50:G50"/>
    <mergeCell ref="C51:G51"/>
    <mergeCell ref="C53:G53"/>
    <mergeCell ref="C54:G54"/>
    <mergeCell ref="C56:G56"/>
    <mergeCell ref="C57:G57"/>
    <mergeCell ref="C41:G41"/>
    <mergeCell ref="C42:G42"/>
    <mergeCell ref="C44:G44"/>
    <mergeCell ref="C45:G45"/>
    <mergeCell ref="C47:G47"/>
    <mergeCell ref="C48:G48"/>
    <mergeCell ref="C32:G32"/>
    <mergeCell ref="C33:G33"/>
    <mergeCell ref="C35:G35"/>
    <mergeCell ref="C36:G36"/>
    <mergeCell ref="C38:G38"/>
    <mergeCell ref="C39:G39"/>
    <mergeCell ref="C22:G22"/>
    <mergeCell ref="C23:G23"/>
    <mergeCell ref="C25:G25"/>
    <mergeCell ref="C26:G26"/>
    <mergeCell ref="C28:G28"/>
    <mergeCell ref="C30:G30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M1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'M1 01 Pol'!Názvy_tisku</vt:lpstr>
      <vt:lpstr>oadresa</vt:lpstr>
      <vt:lpstr>Stavba!Objednatel</vt:lpstr>
      <vt:lpstr>Stavba!Objekt</vt:lpstr>
      <vt:lpstr>'M1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Katka</cp:lastModifiedBy>
  <cp:lastPrinted>2019-03-19T12:27:02Z</cp:lastPrinted>
  <dcterms:created xsi:type="dcterms:W3CDTF">2009-04-08T07:15:50Z</dcterms:created>
  <dcterms:modified xsi:type="dcterms:W3CDTF">2022-08-03T18:11:26Z</dcterms:modified>
</cp:coreProperties>
</file>